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KristinFernandez\Documents\Profitability Master Class 2024\"/>
    </mc:Choice>
  </mc:AlternateContent>
  <xr:revisionPtr revIDLastSave="0" documentId="8_{E4B05222-CD1D-4F8E-9B01-E28EDA6704D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over" sheetId="1" r:id="rId1"/>
    <sheet name="1. Current Net Profit" sheetId="2" r:id="rId2"/>
    <sheet name="2. Increase Cost Savings" sheetId="3" r:id="rId3"/>
    <sheet name="3. Increase Charge Out " sheetId="4" r:id="rId4"/>
    <sheet name="Top and Bottom Line Analysis" sheetId="5" r:id="rId5"/>
    <sheet name="Volume Impact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jJjOrbwMCji85lL6rf4elirZ0zCA=="/>
    </ext>
  </extLst>
</workbook>
</file>

<file path=xl/calcChain.xml><?xml version="1.0" encoding="utf-8"?>
<calcChain xmlns="http://schemas.openxmlformats.org/spreadsheetml/2006/main">
  <c r="B26" i="6" l="1"/>
  <c r="D11" i="6"/>
  <c r="D10" i="6"/>
  <c r="B11" i="5"/>
  <c r="B10" i="5"/>
  <c r="B9" i="3"/>
  <c r="B9" i="4" s="1"/>
  <c r="C8" i="3"/>
  <c r="C11" i="3" s="1"/>
  <c r="B13" i="2"/>
  <c r="C13" i="2" s="1"/>
  <c r="C11" i="2"/>
  <c r="C10" i="2"/>
  <c r="C9" i="2"/>
  <c r="D11" i="3" l="1"/>
  <c r="C19" i="3"/>
  <c r="B13" i="3"/>
  <c r="C13" i="3" s="1"/>
  <c r="B13" i="4"/>
  <c r="B9" i="5"/>
  <c r="B13" i="5" s="1"/>
  <c r="C20" i="4"/>
  <c r="D9" i="6"/>
  <c r="E19" i="6" s="1"/>
  <c r="C19" i="4"/>
  <c r="C9" i="3"/>
  <c r="C8" i="4"/>
  <c r="C10" i="3"/>
  <c r="C20" i="5" l="1"/>
  <c r="C19" i="5"/>
  <c r="D13" i="6"/>
  <c r="C10" i="5"/>
  <c r="B23" i="5" s="1"/>
  <c r="D10" i="3"/>
  <c r="E18" i="6"/>
  <c r="E20" i="6" s="1"/>
  <c r="C11" i="4"/>
  <c r="D11" i="4" s="1"/>
  <c r="C10" i="4"/>
  <c r="D10" i="4" s="1"/>
  <c r="C8" i="5"/>
  <c r="C9" i="4"/>
  <c r="E8" i="6"/>
  <c r="D24" i="6" s="1"/>
  <c r="C13" i="4"/>
  <c r="C11" i="5" l="1"/>
  <c r="D27" i="5"/>
  <c r="D26" i="5"/>
  <c r="D10" i="5"/>
  <c r="C13" i="5"/>
  <c r="F11" i="6"/>
  <c r="F10" i="6"/>
  <c r="F8" i="6"/>
  <c r="G8" i="6" s="1"/>
  <c r="D13" i="4"/>
  <c r="C21" i="4"/>
  <c r="B23" i="4" s="1"/>
  <c r="C9" i="5"/>
  <c r="E9" i="6"/>
  <c r="D13" i="3"/>
  <c r="C21" i="3"/>
  <c r="B23" i="3" s="1"/>
  <c r="H8" i="6" l="1"/>
  <c r="H9" i="6" s="1"/>
  <c r="H13" i="6" s="1"/>
  <c r="G10" i="6"/>
  <c r="G11" i="6"/>
  <c r="D26" i="6"/>
  <c r="G9" i="6"/>
  <c r="C22" i="5"/>
  <c r="B24" i="5"/>
  <c r="B30" i="5" s="1"/>
  <c r="B33" i="5" s="1"/>
  <c r="D11" i="5"/>
  <c r="B26" i="5"/>
  <c r="F9" i="6"/>
  <c r="F13" i="6" s="1"/>
  <c r="E13" i="6"/>
  <c r="B29" i="5"/>
  <c r="B32" i="5" s="1"/>
  <c r="G13" i="6" l="1"/>
  <c r="D28" i="6" s="1"/>
  <c r="B27" i="5"/>
  <c r="E21" i="6"/>
  <c r="D25" i="6"/>
  <c r="D13" i="5"/>
  <c r="C21" i="5"/>
  <c r="G26" i="6" l="1"/>
  <c r="B28" i="6"/>
  <c r="D27" i="6"/>
  <c r="G27" i="6"/>
</calcChain>
</file>

<file path=xl/sharedStrings.xml><?xml version="1.0" encoding="utf-8"?>
<sst xmlns="http://schemas.openxmlformats.org/spreadsheetml/2006/main" count="130" uniqueCount="65">
  <si>
    <t>WORKSHOP TOOLS</t>
  </si>
  <si>
    <t>Profitability Master Class</t>
  </si>
  <si>
    <t>GETENCIRCLE.COM</t>
  </si>
  <si>
    <t>Profitability Comparisons</t>
  </si>
  <si>
    <t xml:space="preserve">Orange cells are for inputs </t>
  </si>
  <si>
    <t>Silver cells are calculations</t>
  </si>
  <si>
    <t>Profitability Master Sheet</t>
  </si>
  <si>
    <t>Totals</t>
  </si>
  <si>
    <t>Additional Revenue Needed</t>
  </si>
  <si>
    <t>Total Revenue</t>
  </si>
  <si>
    <t>Net Profit</t>
  </si>
  <si>
    <t>Cost Savings Impact</t>
  </si>
  <si>
    <t xml:space="preserve"> Revenue Increases</t>
  </si>
  <si>
    <t>Cost Savings - Any time a business reduces costs their profitability increases directly to the savings of revenue</t>
  </si>
  <si>
    <t xml:space="preserve">Estimating Revenue Increases - When using unit pricing the revenue increases directly impact profitability </t>
  </si>
  <si>
    <t>Your profitability increases from revenue &amp; savings is:</t>
  </si>
  <si>
    <t>Your business topline estimating revenue increase is:</t>
  </si>
  <si>
    <t>Your business would need to generate this much additional sales:</t>
  </si>
  <si>
    <t>Or your business can find:</t>
  </si>
  <si>
    <t xml:space="preserve">To earn </t>
  </si>
  <si>
    <t>Need Help? Click here to ask a question?</t>
  </si>
  <si>
    <t>Estimating Revenue Increases</t>
  </si>
  <si>
    <t>in savings.</t>
  </si>
  <si>
    <t>in additional charge outs.</t>
  </si>
  <si>
    <t>Another way to look at this:</t>
  </si>
  <si>
    <t xml:space="preserve"> </t>
  </si>
  <si>
    <t xml:space="preserve">Or your business can find </t>
  </si>
  <si>
    <t>in additional savings</t>
  </si>
  <si>
    <t>and your business can find</t>
  </si>
  <si>
    <t>in additional charge outs</t>
  </si>
  <si>
    <t>/$1,000 of additional savings</t>
  </si>
  <si>
    <t>/$1,000 of additional revenue</t>
  </si>
  <si>
    <t>Increase savings by</t>
  </si>
  <si>
    <t xml:space="preserve">Monthly on </t>
  </si>
  <si>
    <t xml:space="preserve">Increaes charge outs by </t>
  </si>
  <si>
    <t xml:space="preserve">Or mine your existing revenue base for an additional: </t>
  </si>
  <si>
    <t>Your business doing exactly what you're doing today at</t>
  </si>
  <si>
    <t>Your business would need to generate additional sales of:</t>
  </si>
  <si>
    <t>of Monthly Revenue</t>
  </si>
  <si>
    <t>/$100 of additional savings</t>
  </si>
  <si>
    <t>/$100 of additional revenue</t>
  </si>
  <si>
    <t>to make the same money as finding the new savings and new charge outs</t>
  </si>
  <si>
    <t>from savings and charge outs alone</t>
  </si>
  <si>
    <t>Today's Revenue</t>
  </si>
  <si>
    <t>Today's Profits (%)</t>
  </si>
  <si>
    <t>Adjusted Profits (%)</t>
  </si>
  <si>
    <t>Today's Revenue with S&amp;RI</t>
  </si>
  <si>
    <t>Tomorrow's Growth</t>
  </si>
  <si>
    <t>Tomorrow's Biz - No S&amp;RI</t>
  </si>
  <si>
    <t xml:space="preserve">If you don't find any savings or revenue increases. </t>
  </si>
  <si>
    <t xml:space="preserve">If you grow your business by </t>
  </si>
  <si>
    <t>to</t>
  </si>
  <si>
    <t>with the changes you could make as much money as doing</t>
  </si>
  <si>
    <t>Next Year's Growth</t>
  </si>
  <si>
    <t xml:space="preserve">Your profit next year will be </t>
  </si>
  <si>
    <t>or</t>
  </si>
  <si>
    <t>more profit by making these changes</t>
  </si>
  <si>
    <t>in total revenue.</t>
  </si>
  <si>
    <t>If you don't make changes, you would need to sell</t>
  </si>
  <si>
    <t>THE STORY OF YOUR BUSINESS:</t>
  </si>
  <si>
    <t>Your total business profitability growth is:</t>
  </si>
  <si>
    <t>Your profitability increase from savings is:</t>
  </si>
  <si>
    <t>With the changes made, you will earn</t>
  </si>
  <si>
    <t>profit</t>
  </si>
  <si>
    <t>to make the 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</si>
</sst>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</numFmts>
  <fonts count="22">
    <font>
      <sz val="11"/>
      <color theme="1"/>
      <name val="Arial"/>
    </font>
    <font>
      <sz val="11"/>
      <color theme="1"/>
      <name val="Calibri"/>
      <family val="2"/>
    </font>
    <font>
      <sz val="11"/>
      <color rgb="FFFC4D00"/>
      <name val="Proxima Nova"/>
    </font>
    <font>
      <sz val="11"/>
      <name val="Arial"/>
      <family val="2"/>
    </font>
    <font>
      <u/>
      <sz val="11"/>
      <color rgb="FFFC4D00"/>
      <name val="Arial"/>
      <family val="2"/>
    </font>
    <font>
      <b/>
      <sz val="18"/>
      <color rgb="FFFC4D00"/>
      <name val="Roboto"/>
    </font>
    <font>
      <sz val="11"/>
      <color rgb="FFFC4D00"/>
      <name val="Roboto"/>
    </font>
    <font>
      <sz val="11"/>
      <color theme="1"/>
      <name val="Roboto"/>
    </font>
    <font>
      <sz val="8"/>
      <color theme="1"/>
      <name val="Roboto"/>
    </font>
    <font>
      <b/>
      <sz val="11"/>
      <color rgb="FF111B2F"/>
      <name val="Roboto"/>
    </font>
    <font>
      <b/>
      <sz val="11"/>
      <color rgb="FFFC4D00"/>
      <name val="Roboto"/>
    </font>
    <font>
      <b/>
      <sz val="11"/>
      <color theme="1"/>
      <name val="Roboto"/>
    </font>
    <font>
      <sz val="14"/>
      <color rgb="FFFC4D00"/>
      <name val="Roboto"/>
    </font>
    <font>
      <b/>
      <sz val="14"/>
      <color rgb="FFFC4D00"/>
      <name val="Roboto"/>
    </font>
    <font>
      <sz val="16"/>
      <color rgb="FFFC4D00"/>
      <name val="Roboto"/>
    </font>
    <font>
      <u/>
      <sz val="14"/>
      <color rgb="FFFC4D00"/>
      <name val="Roboto"/>
    </font>
    <font>
      <b/>
      <sz val="14"/>
      <color theme="1"/>
      <name val="Roboto"/>
    </font>
    <font>
      <b/>
      <sz val="16"/>
      <color rgb="FFFC4D00"/>
      <name val="Roboto"/>
    </font>
    <font>
      <b/>
      <sz val="28"/>
      <color rgb="FFFFFFFF"/>
      <name val="Roboto"/>
    </font>
    <font>
      <sz val="11"/>
      <color theme="1"/>
      <name val="Arial"/>
      <family val="2"/>
    </font>
    <font>
      <sz val="12"/>
      <color rgb="FFFC4D00"/>
      <name val="Roboto"/>
    </font>
    <font>
      <sz val="12"/>
      <color theme="1"/>
      <name val="Roboto"/>
    </font>
  </fonts>
  <fills count="11">
    <fill>
      <patternFill patternType="none"/>
    </fill>
    <fill>
      <patternFill patternType="gray125"/>
    </fill>
    <fill>
      <patternFill patternType="solid">
        <fgColor rgb="FF111B2F"/>
        <bgColor rgb="FF111B2F"/>
      </patternFill>
    </fill>
    <fill>
      <patternFill patternType="solid">
        <fgColor rgb="FFFFAD78"/>
        <bgColor rgb="FFFFAD78"/>
      </patternFill>
    </fill>
    <fill>
      <patternFill patternType="solid">
        <fgColor rgb="FFF6F7FB"/>
        <bgColor rgb="FFF6F7FB"/>
      </patternFill>
    </fill>
    <fill>
      <patternFill patternType="solid">
        <fgColor rgb="FFF4B083"/>
        <bgColor rgb="FFF4B083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rgb="FF111B2F"/>
      </patternFill>
    </fill>
    <fill>
      <patternFill patternType="solid">
        <fgColor theme="0"/>
        <bgColor rgb="FFF6F7FB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7F7F7F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theme="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7F7F7F"/>
      </right>
      <top style="medium">
        <color rgb="FF000000"/>
      </top>
      <bottom style="medium">
        <color indexed="64"/>
      </bottom>
      <diagonal/>
    </border>
    <border>
      <left style="thin">
        <color rgb="FF7F7F7F"/>
      </left>
      <right/>
      <top style="medium">
        <color rgb="FF000000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44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2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4" borderId="27" xfId="0" applyFont="1" applyFill="1" applyBorder="1"/>
    <xf numFmtId="10" fontId="10" fillId="5" borderId="28" xfId="0" applyNumberFormat="1" applyFont="1" applyFill="1" applyBorder="1"/>
    <xf numFmtId="165" fontId="10" fillId="4" borderId="29" xfId="0" applyNumberFormat="1" applyFont="1" applyFill="1" applyBorder="1"/>
    <xf numFmtId="0" fontId="7" fillId="4" borderId="30" xfId="0" applyFont="1" applyFill="1" applyBorder="1"/>
    <xf numFmtId="10" fontId="10" fillId="6" borderId="28" xfId="0" applyNumberFormat="1" applyFont="1" applyFill="1" applyBorder="1"/>
    <xf numFmtId="165" fontId="7" fillId="4" borderId="30" xfId="0" applyNumberFormat="1" applyFont="1" applyFill="1" applyBorder="1"/>
    <xf numFmtId="0" fontId="7" fillId="0" borderId="31" xfId="0" applyFont="1" applyBorder="1"/>
    <xf numFmtId="10" fontId="10" fillId="6" borderId="32" xfId="0" applyNumberFormat="1" applyFont="1" applyFill="1" applyBorder="1"/>
    <xf numFmtId="165" fontId="10" fillId="4" borderId="33" xfId="0" applyNumberFormat="1" applyFont="1" applyFill="1" applyBorder="1"/>
    <xf numFmtId="165" fontId="7" fillId="4" borderId="34" xfId="0" applyNumberFormat="1" applyFont="1" applyFill="1" applyBorder="1"/>
    <xf numFmtId="10" fontId="10" fillId="4" borderId="35" xfId="0" applyNumberFormat="1" applyFont="1" applyFill="1" applyBorder="1"/>
    <xf numFmtId="165" fontId="10" fillId="4" borderId="36" xfId="0" applyNumberFormat="1" applyFont="1" applyFill="1" applyBorder="1"/>
    <xf numFmtId="165" fontId="7" fillId="4" borderId="23" xfId="0" applyNumberFormat="1" applyFont="1" applyFill="1" applyBorder="1"/>
    <xf numFmtId="164" fontId="7" fillId="0" borderId="0" xfId="0" applyNumberFormat="1" applyFont="1"/>
    <xf numFmtId="166" fontId="7" fillId="0" borderId="0" xfId="0" applyNumberFormat="1" applyFont="1"/>
    <xf numFmtId="165" fontId="7" fillId="0" borderId="0" xfId="0" applyNumberFormat="1" applyFont="1"/>
    <xf numFmtId="9" fontId="10" fillId="0" borderId="0" xfId="0" applyNumberFormat="1" applyFont="1"/>
    <xf numFmtId="165" fontId="11" fillId="0" borderId="0" xfId="0" applyNumberFormat="1" applyFont="1"/>
    <xf numFmtId="165" fontId="10" fillId="0" borderId="0" xfId="0" applyNumberFormat="1" applyFont="1"/>
    <xf numFmtId="0" fontId="12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7" fillId="2" borderId="1" xfId="0" applyFont="1" applyFill="1" applyBorder="1"/>
    <xf numFmtId="9" fontId="9" fillId="0" borderId="23" xfId="0" applyNumberFormat="1" applyFont="1" applyBorder="1"/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10" fillId="6" borderId="26" xfId="0" applyNumberFormat="1" applyFont="1" applyFill="1" applyBorder="1"/>
    <xf numFmtId="165" fontId="10" fillId="6" borderId="29" xfId="0" applyNumberFormat="1" applyFont="1" applyFill="1" applyBorder="1"/>
    <xf numFmtId="10" fontId="10" fillId="5" borderId="32" xfId="0" applyNumberFormat="1" applyFont="1" applyFill="1" applyBorder="1"/>
    <xf numFmtId="10" fontId="10" fillId="6" borderId="25" xfId="0" applyNumberFormat="1" applyFont="1" applyFill="1" applyBorder="1"/>
    <xf numFmtId="165" fontId="10" fillId="6" borderId="33" xfId="0" applyNumberFormat="1" applyFont="1" applyFill="1" applyBorder="1"/>
    <xf numFmtId="0" fontId="16" fillId="0" borderId="37" xfId="0" applyFont="1" applyBorder="1"/>
    <xf numFmtId="0" fontId="7" fillId="0" borderId="38" xfId="0" applyFont="1" applyBorder="1"/>
    <xf numFmtId="10" fontId="10" fillId="6" borderId="39" xfId="0" applyNumberFormat="1" applyFont="1" applyFill="1" applyBorder="1"/>
    <xf numFmtId="165" fontId="10" fillId="6" borderId="40" xfId="0" applyNumberFormat="1" applyFont="1" applyFill="1" applyBorder="1"/>
    <xf numFmtId="165" fontId="10" fillId="6" borderId="41" xfId="0" applyNumberFormat="1" applyFont="1" applyFill="1" applyBorder="1"/>
    <xf numFmtId="10" fontId="10" fillId="6" borderId="42" xfId="0" applyNumberFormat="1" applyFont="1" applyFill="1" applyBorder="1"/>
    <xf numFmtId="165" fontId="10" fillId="6" borderId="43" xfId="0" applyNumberFormat="1" applyFont="1" applyFill="1" applyBorder="1"/>
    <xf numFmtId="10" fontId="10" fillId="6" borderId="44" xfId="0" applyNumberFormat="1" applyFont="1" applyFill="1" applyBorder="1"/>
    <xf numFmtId="165" fontId="10" fillId="6" borderId="45" xfId="0" applyNumberFormat="1" applyFont="1" applyFill="1" applyBorder="1"/>
    <xf numFmtId="0" fontId="7" fillId="0" borderId="46" xfId="0" applyFont="1" applyBorder="1"/>
    <xf numFmtId="0" fontId="7" fillId="0" borderId="9" xfId="0" applyFont="1" applyBorder="1"/>
    <xf numFmtId="0" fontId="7" fillId="0" borderId="47" xfId="0" applyFont="1" applyBorder="1"/>
    <xf numFmtId="165" fontId="10" fillId="4" borderId="49" xfId="0" applyNumberFormat="1" applyFont="1" applyFill="1" applyBorder="1"/>
    <xf numFmtId="165" fontId="10" fillId="4" borderId="50" xfId="0" applyNumberFormat="1" applyFont="1" applyFill="1" applyBorder="1"/>
    <xf numFmtId="165" fontId="13" fillId="2" borderId="9" xfId="0" applyNumberFormat="1" applyFont="1" applyFill="1" applyBorder="1" applyAlignment="1">
      <alignment vertical="center"/>
    </xf>
    <xf numFmtId="0" fontId="7" fillId="2" borderId="9" xfId="0" applyFont="1" applyFill="1" applyBorder="1"/>
    <xf numFmtId="0" fontId="13" fillId="2" borderId="9" xfId="0" applyFont="1" applyFill="1" applyBorder="1" applyAlignment="1">
      <alignment vertical="center"/>
    </xf>
    <xf numFmtId="165" fontId="13" fillId="2" borderId="52" xfId="0" applyNumberFormat="1" applyFont="1" applyFill="1" applyBorder="1" applyAlignment="1">
      <alignment vertical="center"/>
    </xf>
    <xf numFmtId="0" fontId="13" fillId="2" borderId="51" xfId="0" applyFont="1" applyFill="1" applyBorder="1" applyAlignment="1">
      <alignment vertical="center"/>
    </xf>
    <xf numFmtId="0" fontId="13" fillId="2" borderId="52" xfId="0" applyFont="1" applyFill="1" applyBorder="1" applyAlignment="1">
      <alignment vertical="center"/>
    </xf>
    <xf numFmtId="0" fontId="13" fillId="2" borderId="46" xfId="0" applyFont="1" applyFill="1" applyBorder="1" applyAlignment="1">
      <alignment vertical="center"/>
    </xf>
    <xf numFmtId="0" fontId="17" fillId="2" borderId="53" xfId="0" applyFont="1" applyFill="1" applyBorder="1" applyAlignment="1">
      <alignment vertical="center"/>
    </xf>
    <xf numFmtId="0" fontId="13" fillId="2" borderId="54" xfId="0" applyFont="1" applyFill="1" applyBorder="1" applyAlignment="1">
      <alignment vertical="center"/>
    </xf>
    <xf numFmtId="165" fontId="13" fillId="2" borderId="55" xfId="0" applyNumberFormat="1" applyFont="1" applyFill="1" applyBorder="1" applyAlignment="1">
      <alignment vertical="center"/>
    </xf>
    <xf numFmtId="0" fontId="13" fillId="2" borderId="55" xfId="0" applyFont="1" applyFill="1" applyBorder="1" applyAlignment="1">
      <alignment vertical="center"/>
    </xf>
    <xf numFmtId="0" fontId="11" fillId="2" borderId="56" xfId="0" applyFont="1" applyFill="1" applyBorder="1"/>
    <xf numFmtId="0" fontId="11" fillId="2" borderId="47" xfId="0" applyFont="1" applyFill="1" applyBorder="1"/>
    <xf numFmtId="0" fontId="11" fillId="2" borderId="9" xfId="0" applyFont="1" applyFill="1" applyBorder="1"/>
    <xf numFmtId="165" fontId="13" fillId="2" borderId="53" xfId="0" applyNumberFormat="1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165" fontId="13" fillId="7" borderId="1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7" fillId="7" borderId="1" xfId="0" applyFont="1" applyFill="1" applyBorder="1"/>
    <xf numFmtId="0" fontId="18" fillId="2" borderId="1" xfId="0" applyFont="1" applyFill="1" applyBorder="1" applyAlignment="1">
      <alignment wrapText="1"/>
    </xf>
    <xf numFmtId="10" fontId="10" fillId="4" borderId="48" xfId="0" applyNumberFormat="1" applyFont="1" applyFill="1" applyBorder="1"/>
    <xf numFmtId="10" fontId="10" fillId="4" borderId="57" xfId="0" applyNumberFormat="1" applyFont="1" applyFill="1" applyBorder="1"/>
    <xf numFmtId="10" fontId="10" fillId="5" borderId="58" xfId="0" applyNumberFormat="1" applyFont="1" applyFill="1" applyBorder="1"/>
    <xf numFmtId="10" fontId="10" fillId="6" borderId="58" xfId="0" applyNumberFormat="1" applyFont="1" applyFill="1" applyBorder="1"/>
    <xf numFmtId="10" fontId="10" fillId="6" borderId="59" xfId="0" applyNumberFormat="1" applyFont="1" applyFill="1" applyBorder="1"/>
    <xf numFmtId="0" fontId="7" fillId="0" borderId="60" xfId="0" applyFont="1" applyBorder="1"/>
    <xf numFmtId="0" fontId="7" fillId="0" borderId="61" xfId="0" applyFont="1" applyBorder="1" applyAlignment="1">
      <alignment horizontal="center"/>
    </xf>
    <xf numFmtId="0" fontId="7" fillId="0" borderId="62" xfId="0" applyFont="1" applyBorder="1"/>
    <xf numFmtId="0" fontId="7" fillId="0" borderId="63" xfId="0" applyFont="1" applyBorder="1" applyAlignment="1">
      <alignment horizontal="center"/>
    </xf>
    <xf numFmtId="165" fontId="10" fillId="3" borderId="64" xfId="0" applyNumberFormat="1" applyFont="1" applyFill="1" applyBorder="1"/>
    <xf numFmtId="165" fontId="10" fillId="4" borderId="65" xfId="0" applyNumberFormat="1" applyFont="1" applyFill="1" applyBorder="1"/>
    <xf numFmtId="165" fontId="10" fillId="4" borderId="66" xfId="0" applyNumberFormat="1" applyFont="1" applyFill="1" applyBorder="1"/>
    <xf numFmtId="0" fontId="7" fillId="0" borderId="67" xfId="0" applyFont="1" applyBorder="1"/>
    <xf numFmtId="0" fontId="7" fillId="0" borderId="68" xfId="0" applyFont="1" applyBorder="1"/>
    <xf numFmtId="0" fontId="7" fillId="0" borderId="54" xfId="0" applyFont="1" applyBorder="1"/>
    <xf numFmtId="10" fontId="10" fillId="4" borderId="69" xfId="0" applyNumberFormat="1" applyFont="1" applyFill="1" applyBorder="1"/>
    <xf numFmtId="165" fontId="10" fillId="4" borderId="70" xfId="0" applyNumberFormat="1" applyFont="1" applyFill="1" applyBorder="1"/>
    <xf numFmtId="0" fontId="7" fillId="8" borderId="9" xfId="0" applyFont="1" applyFill="1" applyBorder="1"/>
    <xf numFmtId="165" fontId="7" fillId="8" borderId="9" xfId="0" applyNumberFormat="1" applyFont="1" applyFill="1" applyBorder="1"/>
    <xf numFmtId="0" fontId="7" fillId="9" borderId="9" xfId="0" applyFont="1" applyFill="1" applyBorder="1"/>
    <xf numFmtId="0" fontId="5" fillId="2" borderId="9" xfId="0" applyFont="1" applyFill="1" applyBorder="1" applyAlignment="1">
      <alignment vertical="center"/>
    </xf>
    <xf numFmtId="0" fontId="7" fillId="0" borderId="73" xfId="0" applyFont="1" applyBorder="1"/>
    <xf numFmtId="0" fontId="16" fillId="0" borderId="9" xfId="0" applyFont="1" applyBorder="1"/>
    <xf numFmtId="0" fontId="20" fillId="2" borderId="9" xfId="0" applyFont="1" applyFill="1" applyBorder="1" applyAlignment="1">
      <alignment vertical="center"/>
    </xf>
    <xf numFmtId="0" fontId="21" fillId="2" borderId="9" xfId="0" applyFont="1" applyFill="1" applyBorder="1"/>
    <xf numFmtId="165" fontId="20" fillId="2" borderId="9" xfId="0" applyNumberFormat="1" applyFont="1" applyFill="1" applyBorder="1" applyAlignment="1">
      <alignment vertical="center"/>
    </xf>
    <xf numFmtId="9" fontId="20" fillId="2" borderId="9" xfId="1" applyFont="1" applyFill="1" applyBorder="1" applyAlignment="1">
      <alignment vertical="center"/>
    </xf>
    <xf numFmtId="9" fontId="20" fillId="2" borderId="9" xfId="1" applyFont="1" applyFill="1" applyBorder="1" applyAlignment="1">
      <alignment horizontal="center" vertical="center"/>
    </xf>
    <xf numFmtId="0" fontId="7" fillId="0" borderId="74" xfId="0" applyFont="1" applyBorder="1"/>
    <xf numFmtId="0" fontId="7" fillId="0" borderId="75" xfId="0" applyFont="1" applyBorder="1"/>
    <xf numFmtId="0" fontId="7" fillId="0" borderId="76" xfId="0" applyFont="1" applyBorder="1"/>
    <xf numFmtId="0" fontId="7" fillId="0" borderId="77" xfId="0" applyFont="1" applyBorder="1" applyAlignment="1">
      <alignment horizontal="center"/>
    </xf>
    <xf numFmtId="10" fontId="20" fillId="2" borderId="9" xfId="1" applyNumberFormat="1" applyFont="1" applyFill="1" applyBorder="1" applyAlignment="1">
      <alignment vertical="center"/>
    </xf>
    <xf numFmtId="0" fontId="7" fillId="0" borderId="61" xfId="0" applyFont="1" applyBorder="1"/>
    <xf numFmtId="9" fontId="7" fillId="10" borderId="61" xfId="1" applyFont="1" applyFill="1" applyBorder="1" applyAlignment="1">
      <alignment vertical="center"/>
    </xf>
    <xf numFmtId="0" fontId="17" fillId="2" borderId="52" xfId="0" applyFont="1" applyFill="1" applyBorder="1" applyAlignment="1">
      <alignment vertical="center"/>
    </xf>
    <xf numFmtId="0" fontId="11" fillId="2" borderId="55" xfId="0" applyFont="1" applyFill="1" applyBorder="1"/>
    <xf numFmtId="165" fontId="13" fillId="2" borderId="47" xfId="0" applyNumberFormat="1" applyFont="1" applyFill="1" applyBorder="1" applyAlignment="1">
      <alignment vertical="center"/>
    </xf>
    <xf numFmtId="0" fontId="11" fillId="2" borderId="53" xfId="0" applyFont="1" applyFill="1" applyBorder="1"/>
    <xf numFmtId="0" fontId="1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0" xfId="0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8" fillId="0" borderId="10" xfId="0" applyFont="1" applyBorder="1" applyAlignment="1">
      <alignment horizontal="left" vertical="center" wrapText="1"/>
    </xf>
    <xf numFmtId="0" fontId="3" fillId="0" borderId="11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19" xfId="0" applyFont="1" applyBorder="1"/>
    <xf numFmtId="0" fontId="9" fillId="3" borderId="12" xfId="0" applyFont="1" applyFill="1" applyBorder="1" applyAlignment="1">
      <alignment horizontal="center" vertical="center" wrapText="1"/>
    </xf>
    <xf numFmtId="0" fontId="3" fillId="0" borderId="16" xfId="0" applyFont="1" applyBorder="1"/>
    <xf numFmtId="0" fontId="3" fillId="0" borderId="20" xfId="0" applyFont="1" applyBorder="1"/>
    <xf numFmtId="0" fontId="10" fillId="8" borderId="13" xfId="0" applyFont="1" applyFill="1" applyBorder="1" applyAlignment="1">
      <alignment horizontal="center" vertical="center" wrapText="1"/>
    </xf>
    <xf numFmtId="0" fontId="3" fillId="9" borderId="17" xfId="0" applyFont="1" applyFill="1" applyBorder="1"/>
    <xf numFmtId="0" fontId="3" fillId="9" borderId="21" xfId="0" applyFont="1" applyFill="1" applyBorder="1"/>
    <xf numFmtId="0" fontId="7" fillId="0" borderId="0" xfId="0" applyFont="1" applyAlignment="1">
      <alignment horizontal="left" wrapText="1"/>
    </xf>
    <xf numFmtId="0" fontId="10" fillId="4" borderId="13" xfId="0" applyFont="1" applyFill="1" applyBorder="1" applyAlignment="1">
      <alignment horizontal="center" vertical="center" wrapText="1"/>
    </xf>
    <xf numFmtId="0" fontId="3" fillId="0" borderId="17" xfId="0" applyFont="1" applyBorder="1"/>
    <xf numFmtId="0" fontId="3" fillId="0" borderId="21" xfId="0" applyFont="1" applyBorder="1"/>
    <xf numFmtId="0" fontId="8" fillId="0" borderId="71" xfId="0" applyFont="1" applyBorder="1" applyAlignment="1">
      <alignment horizontal="left" vertical="center" wrapText="1"/>
    </xf>
    <xf numFmtId="0" fontId="3" fillId="0" borderId="72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getencircle.com/" TargetMode="External"/><Relationship Id="rId4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etencircle.com/request-a-demo" TargetMode="External"/><Relationship Id="rId2" Type="http://schemas.openxmlformats.org/officeDocument/2006/relationships/image" Target="../media/image4.png"/><Relationship Id="rId1" Type="http://schemas.openxmlformats.org/officeDocument/2006/relationships/hyperlink" Target="https://www.getencircle.com/" TargetMode="External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etencircle.com/request-a-demo" TargetMode="External"/><Relationship Id="rId2" Type="http://schemas.openxmlformats.org/officeDocument/2006/relationships/image" Target="../media/image4.png"/><Relationship Id="rId1" Type="http://schemas.openxmlformats.org/officeDocument/2006/relationships/hyperlink" Target="https://www.getencircle.com/" TargetMode="External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etencircle.com/request-a-demo" TargetMode="External"/><Relationship Id="rId2" Type="http://schemas.openxmlformats.org/officeDocument/2006/relationships/image" Target="../media/image4.png"/><Relationship Id="rId1" Type="http://schemas.openxmlformats.org/officeDocument/2006/relationships/hyperlink" Target="https://www.getencircle.com/" TargetMode="External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etencircle.com/request-a-demo" TargetMode="External"/><Relationship Id="rId2" Type="http://schemas.openxmlformats.org/officeDocument/2006/relationships/image" Target="../media/image4.png"/><Relationship Id="rId1" Type="http://schemas.openxmlformats.org/officeDocument/2006/relationships/hyperlink" Target="https://www.getencircle.com/" TargetMode="External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etencircle.com/request-a-demo" TargetMode="External"/><Relationship Id="rId2" Type="http://schemas.openxmlformats.org/officeDocument/2006/relationships/image" Target="../media/image4.png"/><Relationship Id="rId1" Type="http://schemas.openxmlformats.org/officeDocument/2006/relationships/hyperlink" Target="https://www.getencircle.com/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142875</xdr:rowOff>
    </xdr:from>
    <xdr:ext cx="392642" cy="381000"/>
    <xdr:pic>
      <xdr:nvPicPr>
        <xdr:cNvPr id="2" name="image2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0525" y="333375"/>
          <a:ext cx="392642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0</xdr:colOff>
      <xdr:row>27</xdr:row>
      <xdr:rowOff>38100</xdr:rowOff>
    </xdr:from>
    <xdr:ext cx="1247775" cy="228600"/>
    <xdr:pic>
      <xdr:nvPicPr>
        <xdr:cNvPr id="3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0</xdr:colOff>
      <xdr:row>7</xdr:row>
      <xdr:rowOff>135106</xdr:rowOff>
    </xdr:from>
    <xdr:to>
      <xdr:col>3</xdr:col>
      <xdr:colOff>688828</xdr:colOff>
      <xdr:row>25</xdr:row>
      <xdr:rowOff>74308</xdr:rowOff>
    </xdr:to>
    <xdr:pic>
      <xdr:nvPicPr>
        <xdr:cNvPr id="8" name="Picture 7" descr="A person smiling in front of an arrow&#10;&#10;Description automatically generated">
          <a:extLst>
            <a:ext uri="{FF2B5EF4-FFF2-40B4-BE49-F238E27FC236}">
              <a16:creationId xmlns:a16="http://schemas.microsoft.com/office/drawing/2014/main" id="{EAD87765-A266-0502-BDE0-E4A26115E9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15851"/>
          <a:ext cx="6518668" cy="34114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1038224</xdr:colOff>
      <xdr:row>0</xdr:row>
      <xdr:rowOff>200025</xdr:rowOff>
    </xdr:from>
    <xdr:ext cx="1279525" cy="381000"/>
    <xdr:pic>
      <xdr:nvPicPr>
        <xdr:cNvPr id="2" name="image4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86891" y="200025"/>
          <a:ext cx="1279525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25</xdr:row>
      <xdr:rowOff>71967</xdr:rowOff>
    </xdr:from>
    <xdr:ext cx="6879166" cy="2751666"/>
    <xdr:pic>
      <xdr:nvPicPr>
        <xdr:cNvPr id="3" name="image5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208954"/>
          <a:ext cx="6879166" cy="2751666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1038224</xdr:colOff>
      <xdr:row>0</xdr:row>
      <xdr:rowOff>200025</xdr:rowOff>
    </xdr:from>
    <xdr:ext cx="1257545" cy="381000"/>
    <xdr:pic>
      <xdr:nvPicPr>
        <xdr:cNvPr id="2" name="image4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99916" y="200025"/>
          <a:ext cx="1257545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29</xdr:row>
      <xdr:rowOff>42333</xdr:rowOff>
    </xdr:from>
    <xdr:ext cx="6879166" cy="2751666"/>
    <xdr:pic>
      <xdr:nvPicPr>
        <xdr:cNvPr id="4" name="image5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27364FE-FFF4-134B-8E08-983D7A5D80E2}"/>
            </a:ext>
          </a:extLst>
        </xdr:cNvPr>
        <xdr:cNvPicPr preferRelativeResize="0"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6096000"/>
          <a:ext cx="6879166" cy="2751666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1038225</xdr:colOff>
      <xdr:row>0</xdr:row>
      <xdr:rowOff>200025</xdr:rowOff>
    </xdr:from>
    <xdr:ext cx="1268033" cy="381000"/>
    <xdr:pic>
      <xdr:nvPicPr>
        <xdr:cNvPr id="2" name="image4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06630" y="200025"/>
          <a:ext cx="1268033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28</xdr:row>
      <xdr:rowOff>54539</xdr:rowOff>
    </xdr:from>
    <xdr:ext cx="6879166" cy="2751666"/>
    <xdr:pic>
      <xdr:nvPicPr>
        <xdr:cNvPr id="4" name="image5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3AFBAB-C4EC-3F40-9BFE-6AA965CF184D}"/>
            </a:ext>
          </a:extLst>
        </xdr:cNvPr>
        <xdr:cNvPicPr preferRelativeResize="0"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5866932"/>
          <a:ext cx="6879166" cy="2751666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1038225</xdr:colOff>
      <xdr:row>0</xdr:row>
      <xdr:rowOff>200025</xdr:rowOff>
    </xdr:from>
    <xdr:ext cx="1226608" cy="381000"/>
    <xdr:pic>
      <xdr:nvPicPr>
        <xdr:cNvPr id="2" name="image4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93426" y="200025"/>
          <a:ext cx="1226608" cy="3810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36</xdr:row>
      <xdr:rowOff>8524</xdr:rowOff>
    </xdr:from>
    <xdr:ext cx="6879166" cy="2751666"/>
    <xdr:pic>
      <xdr:nvPicPr>
        <xdr:cNvPr id="4" name="image5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FC8BD81-9A16-F54A-AB7B-55F4E9728811}"/>
            </a:ext>
          </a:extLst>
        </xdr:cNvPr>
        <xdr:cNvPicPr preferRelativeResize="0"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8046175"/>
          <a:ext cx="6879166" cy="2751666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1038225</xdr:colOff>
      <xdr:row>0</xdr:row>
      <xdr:rowOff>200025</xdr:rowOff>
    </xdr:from>
    <xdr:ext cx="1304925" cy="381000"/>
    <xdr:pic>
      <xdr:nvPicPr>
        <xdr:cNvPr id="3" name="image4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35</xdr:row>
      <xdr:rowOff>18814</xdr:rowOff>
    </xdr:from>
    <xdr:ext cx="6879166" cy="2751666"/>
    <xdr:pic>
      <xdr:nvPicPr>
        <xdr:cNvPr id="4" name="image5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3DA094-458B-D045-9135-0EDB17177725}"/>
            </a:ext>
          </a:extLst>
        </xdr:cNvPr>
        <xdr:cNvPicPr preferRelativeResize="0"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7328370"/>
          <a:ext cx="6879166" cy="275166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getencircl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www.getencircle.com/workshop-question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getencircle.com/workshop-question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getencircle.com/workshop-question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getencircle.com/workshop-ques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zoomScale="141" zoomScaleNormal="120" workbookViewId="0">
      <selection activeCell="M2" sqref="M2"/>
    </sheetView>
  </sheetViews>
  <sheetFormatPr defaultColWidth="12.625" defaultRowHeight="15" customHeight="1"/>
  <cols>
    <col min="1" max="1" width="5" customWidth="1"/>
    <col min="2" max="2" width="61.5" customWidth="1"/>
    <col min="3" max="3" width="10" customWidth="1"/>
    <col min="4" max="4" width="9.125" customWidth="1"/>
    <col min="5" max="26" width="10" customWidth="1"/>
  </cols>
  <sheetData>
    <row r="1" spans="1:26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"/>
      <c r="B5" s="3" t="s">
        <v>0</v>
      </c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5.25">
      <c r="A6" s="1"/>
      <c r="B6" s="77" t="s">
        <v>1</v>
      </c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"/>
      <c r="B7" s="1"/>
      <c r="C7" s="1"/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17"/>
      <c r="B8" s="118"/>
      <c r="C8" s="118"/>
      <c r="D8" s="119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20"/>
      <c r="B9" s="121"/>
      <c r="C9" s="121"/>
      <c r="D9" s="12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20"/>
      <c r="B10" s="121"/>
      <c r="C10" s="121"/>
      <c r="D10" s="12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20"/>
      <c r="B11" s="121"/>
      <c r="C11" s="121"/>
      <c r="D11" s="12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20"/>
      <c r="B12" s="121"/>
      <c r="C12" s="121"/>
      <c r="D12" s="12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20"/>
      <c r="B13" s="121"/>
      <c r="C13" s="121"/>
      <c r="D13" s="12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20"/>
      <c r="B14" s="121"/>
      <c r="C14" s="121"/>
      <c r="D14" s="12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120"/>
      <c r="B15" s="121"/>
      <c r="C15" s="121"/>
      <c r="D15" s="122"/>
      <c r="E15" s="2"/>
      <c r="F15" s="2"/>
      <c r="G15" s="2"/>
      <c r="H15" s="2"/>
      <c r="I15" s="2"/>
      <c r="J15" s="2"/>
      <c r="K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20"/>
      <c r="B16" s="121"/>
      <c r="C16" s="121"/>
      <c r="D16" s="12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120"/>
      <c r="B17" s="121"/>
      <c r="C17" s="121"/>
      <c r="D17" s="12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120"/>
      <c r="B18" s="121"/>
      <c r="C18" s="121"/>
      <c r="D18" s="12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120"/>
      <c r="B19" s="121"/>
      <c r="C19" s="121"/>
      <c r="D19" s="12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120"/>
      <c r="B20" s="121"/>
      <c r="C20" s="121"/>
      <c r="D20" s="12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20"/>
      <c r="B21" s="121"/>
      <c r="C21" s="121"/>
      <c r="D21" s="1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20"/>
      <c r="B22" s="121"/>
      <c r="C22" s="121"/>
      <c r="D22" s="12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20"/>
      <c r="B23" s="121"/>
      <c r="C23" s="121"/>
      <c r="D23" s="12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20"/>
      <c r="B24" s="121"/>
      <c r="C24" s="121"/>
      <c r="D24" s="12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20"/>
      <c r="B25" s="121"/>
      <c r="C25" s="121"/>
      <c r="D25" s="12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23"/>
      <c r="B26" s="124"/>
      <c r="C26" s="124"/>
      <c r="D26" s="1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"/>
      <c r="B27" s="1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"/>
      <c r="B28" s="4" t="s">
        <v>2</v>
      </c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"/>
      <c r="B29" s="3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8:D26"/>
  </mergeCells>
  <hyperlinks>
    <hyperlink ref="B28" r:id="rId1" xr:uid="{00000000-0004-0000-0000-000000000000}"/>
  </hyperlinks>
  <pageMargins left="0.7" right="0.7" top="0.75" bottom="0.7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6"/>
  <sheetViews>
    <sheetView showGridLines="0" zoomScale="156" zoomScaleNormal="120" workbookViewId="0">
      <selection activeCell="J1" sqref="J1"/>
    </sheetView>
  </sheetViews>
  <sheetFormatPr defaultColWidth="12.625" defaultRowHeight="15" customHeight="1"/>
  <cols>
    <col min="1" max="1" width="34.125" customWidth="1"/>
    <col min="2" max="3" width="20.375" customWidth="1"/>
    <col min="4" max="4" width="23.5" customWidth="1"/>
    <col min="5" max="26" width="7.625" customWidth="1"/>
  </cols>
  <sheetData>
    <row r="1" spans="1:26" ht="60" customHeight="1">
      <c r="A1" s="5" t="s">
        <v>3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>
      <c r="A2" s="126"/>
      <c r="B2" s="127"/>
      <c r="C2" s="132" t="s">
        <v>4</v>
      </c>
      <c r="D2" s="135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128"/>
      <c r="B3" s="129"/>
      <c r="C3" s="133"/>
      <c r="D3" s="13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>
      <c r="A4" s="130"/>
      <c r="B4" s="131"/>
      <c r="C4" s="134"/>
      <c r="D4" s="13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>
      <c r="A5" s="9"/>
      <c r="B5" s="9"/>
      <c r="C5" s="9"/>
      <c r="D5" s="8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.75" thickBot="1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.75" thickBot="1">
      <c r="A7" s="85"/>
      <c r="B7" s="86" t="s">
        <v>44</v>
      </c>
      <c r="C7" s="84" t="s">
        <v>43</v>
      </c>
      <c r="D7" s="54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A8" s="53" t="s">
        <v>9</v>
      </c>
      <c r="B8" s="79">
        <v>1</v>
      </c>
      <c r="C8" s="87">
        <v>2000000</v>
      </c>
      <c r="D8" s="9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>
      <c r="A9" s="53" t="s">
        <v>10</v>
      </c>
      <c r="B9" s="80">
        <v>0.05</v>
      </c>
      <c r="C9" s="88">
        <f>C8*B9</f>
        <v>100000</v>
      </c>
      <c r="D9" s="9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>
      <c r="A10" s="53" t="s">
        <v>11</v>
      </c>
      <c r="B10" s="81">
        <v>0</v>
      </c>
      <c r="C10" s="88">
        <f>C8*B10</f>
        <v>0</v>
      </c>
      <c r="D10" s="96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>
      <c r="A11" s="53" t="s">
        <v>12</v>
      </c>
      <c r="B11" s="82">
        <v>0</v>
      </c>
      <c r="C11" s="89">
        <f>C8*B11</f>
        <v>0</v>
      </c>
      <c r="D11" s="96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90"/>
      <c r="B12" s="83"/>
      <c r="C12" s="91"/>
      <c r="D12" s="9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.75" thickBot="1">
      <c r="A13" s="92" t="s">
        <v>7</v>
      </c>
      <c r="B13" s="93">
        <f>B9+B10+B11</f>
        <v>0.05</v>
      </c>
      <c r="C13" s="94">
        <f>B13*C8</f>
        <v>100000</v>
      </c>
      <c r="D13" s="96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8"/>
      <c r="B14" s="8"/>
      <c r="C14" s="8"/>
      <c r="D14" s="8"/>
      <c r="E14" s="8"/>
      <c r="F14" s="8"/>
      <c r="G14" s="8"/>
      <c r="H14" s="2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138"/>
      <c r="B16" s="138"/>
      <c r="C16" s="138"/>
      <c r="D16" s="13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.75" customHeight="1">
      <c r="A17" s="8"/>
      <c r="B17" s="27"/>
      <c r="C17" s="3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>
      <c r="A19" s="73"/>
      <c r="B19" s="74"/>
      <c r="C19" s="73"/>
      <c r="D19" s="75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>
      <c r="A20" s="76"/>
      <c r="B20" s="76"/>
      <c r="C20" s="76"/>
      <c r="D20" s="76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8"/>
      <c r="B22" s="8"/>
      <c r="C22" s="3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.5" customHeight="1">
      <c r="A23" s="8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37" t="s">
        <v>20</v>
      </c>
      <c r="B24" s="38"/>
      <c r="C24" s="38"/>
      <c r="D24" s="3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</sheetData>
  <mergeCells count="4">
    <mergeCell ref="A2:B4"/>
    <mergeCell ref="C2:C4"/>
    <mergeCell ref="D2:D4"/>
    <mergeCell ref="A16:D16"/>
  </mergeCells>
  <hyperlinks>
    <hyperlink ref="A24" r:id="rId1" xr:uid="{00000000-0004-0000-0100-000000000000}"/>
  </hyperlinks>
  <pageMargins left="0.7" right="0.7" top="0.75" bottom="0.75" header="0" footer="0"/>
  <pageSetup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zoomScale="150" zoomScaleNormal="130" workbookViewId="0">
      <selection activeCell="K1" sqref="K1"/>
    </sheetView>
  </sheetViews>
  <sheetFormatPr defaultColWidth="12.625" defaultRowHeight="15" customHeight="1"/>
  <cols>
    <col min="1" max="1" width="34.125" customWidth="1"/>
    <col min="2" max="3" width="20.375" customWidth="1"/>
    <col min="4" max="4" width="22.875" customWidth="1"/>
    <col min="5" max="26" width="7.625" customWidth="1"/>
  </cols>
  <sheetData>
    <row r="1" spans="1:26" ht="60" customHeight="1">
      <c r="A1" s="5" t="s">
        <v>3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>
      <c r="A2" s="126"/>
      <c r="B2" s="127"/>
      <c r="C2" s="132" t="s">
        <v>4</v>
      </c>
      <c r="D2" s="139" t="s">
        <v>5</v>
      </c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128"/>
      <c r="B3" s="129"/>
      <c r="C3" s="133"/>
      <c r="D3" s="140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>
      <c r="A4" s="130"/>
      <c r="B4" s="131"/>
      <c r="C4" s="134"/>
      <c r="D4" s="141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>
      <c r="A5" s="9"/>
      <c r="B5" s="9"/>
      <c r="C5" s="9"/>
      <c r="D5" s="8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>
      <c r="A7" s="10"/>
      <c r="B7" s="86" t="s">
        <v>45</v>
      </c>
      <c r="C7" s="84" t="s">
        <v>43</v>
      </c>
      <c r="D7" s="11" t="s">
        <v>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A8" s="12" t="s">
        <v>9</v>
      </c>
      <c r="B8" s="42">
        <v>1</v>
      </c>
      <c r="C8" s="39">
        <f>'1. Current Net Profit'!C8</f>
        <v>2000000</v>
      </c>
      <c r="D8" s="13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>
      <c r="A9" s="12" t="s">
        <v>10</v>
      </c>
      <c r="B9" s="17">
        <f>'1. Current Net Profit'!B9</f>
        <v>0.05</v>
      </c>
      <c r="C9" s="40">
        <f>C8*B9</f>
        <v>100000</v>
      </c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>
      <c r="A10" s="12" t="s">
        <v>11</v>
      </c>
      <c r="B10" s="14">
        <v>0</v>
      </c>
      <c r="C10" s="15">
        <f>C8*B10</f>
        <v>0</v>
      </c>
      <c r="D10" s="18">
        <f>C10/B9</f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>
      <c r="A11" s="19" t="s">
        <v>21</v>
      </c>
      <c r="B11" s="20">
        <v>0</v>
      </c>
      <c r="C11" s="21">
        <f>C8*B11</f>
        <v>0</v>
      </c>
      <c r="D11" s="22">
        <f>C11/B9</f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>
      <c r="A13" s="10" t="s">
        <v>7</v>
      </c>
      <c r="B13" s="23">
        <f>B9+B10+B11</f>
        <v>0.05</v>
      </c>
      <c r="C13" s="24">
        <f>B13*C8</f>
        <v>100000</v>
      </c>
      <c r="D13" s="25">
        <f>D11+D10+C8</f>
        <v>2000000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8"/>
      <c r="B14" s="8"/>
      <c r="C14" s="8"/>
      <c r="D14" s="8"/>
      <c r="E14" s="8"/>
      <c r="F14" s="8"/>
      <c r="G14" s="8"/>
      <c r="H14" s="2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138" t="s">
        <v>13</v>
      </c>
      <c r="B16" s="121"/>
      <c r="C16" s="121"/>
      <c r="D16" s="12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8"/>
      <c r="B18" s="27"/>
      <c r="C18" s="27"/>
      <c r="D18" s="8"/>
      <c r="E18" s="8"/>
      <c r="F18" s="8"/>
      <c r="G18" s="8"/>
      <c r="H18" s="2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8" t="s">
        <v>15</v>
      </c>
      <c r="B19" s="8"/>
      <c r="C19" s="29">
        <f>(B10)/B9</f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8"/>
      <c r="B20" s="30"/>
      <c r="C20" s="2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8" t="s">
        <v>17</v>
      </c>
      <c r="B21" s="27"/>
      <c r="C21" s="31">
        <f>D11+D10</f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32" t="s">
        <v>18</v>
      </c>
      <c r="B23" s="33">
        <f>C21*B9</f>
        <v>0</v>
      </c>
      <c r="C23" s="32" t="s">
        <v>22</v>
      </c>
      <c r="D23" s="3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35"/>
      <c r="B24" s="35"/>
      <c r="C24" s="35"/>
      <c r="D24" s="3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8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5.75" hidden="1" customHeight="1">
      <c r="A27" s="8" t="s">
        <v>19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37" t="s">
        <v>20</v>
      </c>
      <c r="B28" s="38"/>
      <c r="C28" s="38"/>
      <c r="D28" s="3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4">
    <mergeCell ref="A2:B4"/>
    <mergeCell ref="C2:C4"/>
    <mergeCell ref="D2:D4"/>
    <mergeCell ref="A16:D16"/>
  </mergeCells>
  <hyperlinks>
    <hyperlink ref="A28" r:id="rId1" xr:uid="{00000000-0004-0000-0200-000000000000}"/>
  </hyperlinks>
  <pageMargins left="0.7" right="0.7" top="0.75" bottom="0.75" header="0" footer="0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zoomScale="163" zoomScaleNormal="120" workbookViewId="0">
      <selection activeCell="J1" sqref="J1"/>
    </sheetView>
  </sheetViews>
  <sheetFormatPr defaultColWidth="12.625" defaultRowHeight="15" customHeight="1"/>
  <cols>
    <col min="1" max="1" width="34.375" customWidth="1"/>
    <col min="2" max="3" width="20.375" customWidth="1"/>
    <col min="4" max="4" width="24.125" customWidth="1"/>
    <col min="5" max="26" width="7.625" customWidth="1"/>
  </cols>
  <sheetData>
    <row r="1" spans="1:26" ht="60" customHeight="1">
      <c r="A1" s="5" t="s">
        <v>3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>
      <c r="A2" s="126"/>
      <c r="B2" s="127"/>
      <c r="C2" s="132" t="s">
        <v>4</v>
      </c>
      <c r="D2" s="139" t="s">
        <v>5</v>
      </c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128"/>
      <c r="B3" s="129"/>
      <c r="C3" s="133"/>
      <c r="D3" s="140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>
      <c r="A4" s="130"/>
      <c r="B4" s="131"/>
      <c r="C4" s="134"/>
      <c r="D4" s="141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>
      <c r="A5" s="9"/>
      <c r="B5" s="9"/>
      <c r="C5" s="9"/>
      <c r="D5" s="8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>
      <c r="A7" s="10"/>
      <c r="B7" s="86" t="s">
        <v>45</v>
      </c>
      <c r="C7" s="84" t="s">
        <v>43</v>
      </c>
      <c r="D7" s="11" t="s">
        <v>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A8" s="12" t="s">
        <v>9</v>
      </c>
      <c r="B8" s="42">
        <v>1</v>
      </c>
      <c r="C8" s="39">
        <f>'2. Increase Cost Savings'!C8</f>
        <v>2000000</v>
      </c>
      <c r="D8" s="13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>
      <c r="A9" s="12" t="s">
        <v>10</v>
      </c>
      <c r="B9" s="17">
        <f>'2. Increase Cost Savings'!B9</f>
        <v>0.05</v>
      </c>
      <c r="C9" s="40">
        <f>C8*B9</f>
        <v>100000</v>
      </c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>
      <c r="A10" s="12" t="s">
        <v>11</v>
      </c>
      <c r="B10" s="17">
        <v>0</v>
      </c>
      <c r="C10" s="15">
        <f>C8*B10</f>
        <v>0</v>
      </c>
      <c r="D10" s="18">
        <f>C10/B9</f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>
      <c r="A11" s="19" t="s">
        <v>21</v>
      </c>
      <c r="B11" s="41">
        <v>0</v>
      </c>
      <c r="C11" s="21">
        <f>C8*B11</f>
        <v>0</v>
      </c>
      <c r="D11" s="22">
        <f>C11/B9</f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>
      <c r="A13" s="10" t="s">
        <v>7</v>
      </c>
      <c r="B13" s="23">
        <f>B9+B10+B11</f>
        <v>0.05</v>
      </c>
      <c r="C13" s="24">
        <f>B13*C8</f>
        <v>100000</v>
      </c>
      <c r="D13" s="25">
        <f>D11+D10+C8</f>
        <v>2000000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8"/>
      <c r="B14" s="8"/>
      <c r="C14" s="8"/>
      <c r="D14" s="8"/>
      <c r="E14" s="8"/>
      <c r="F14" s="8"/>
      <c r="G14" s="8"/>
      <c r="H14" s="2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138"/>
      <c r="B16" s="121"/>
      <c r="C16" s="121"/>
      <c r="D16" s="12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8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8"/>
      <c r="B18" s="27"/>
      <c r="C18" s="27"/>
      <c r="D18" s="8"/>
      <c r="E18" s="8"/>
      <c r="F18" s="8"/>
      <c r="G18" s="8"/>
      <c r="H18" s="2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8" t="s">
        <v>15</v>
      </c>
      <c r="B19" s="8"/>
      <c r="C19" s="29">
        <f>(B10)/B9</f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8" t="s">
        <v>16</v>
      </c>
      <c r="B20" s="30"/>
      <c r="C20" s="29">
        <f>B11/B9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8" t="s">
        <v>17</v>
      </c>
      <c r="B21" s="27"/>
      <c r="C21" s="31">
        <f>D11+D10</f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32" t="s">
        <v>18</v>
      </c>
      <c r="B23" s="33">
        <f>C21*B9</f>
        <v>0</v>
      </c>
      <c r="C23" s="32" t="s">
        <v>23</v>
      </c>
      <c r="D23" s="3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35"/>
      <c r="B24" s="35"/>
      <c r="C24" s="35"/>
      <c r="D24" s="3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37" t="s">
        <v>20</v>
      </c>
      <c r="B27" s="38"/>
      <c r="C27" s="38"/>
      <c r="D27" s="3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4">
    <mergeCell ref="A2:B4"/>
    <mergeCell ref="C2:C4"/>
    <mergeCell ref="D2:D4"/>
    <mergeCell ref="A16:D16"/>
  </mergeCells>
  <hyperlinks>
    <hyperlink ref="A27" r:id="rId1" xr:uid="{00000000-0004-0000-0300-000000000000}"/>
  </hyperlinks>
  <pageMargins left="0.7" right="0.7" top="0.75" bottom="0.75" header="0" footer="0"/>
  <pageSetup orientation="landscape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3"/>
  <sheetViews>
    <sheetView showGridLines="0" zoomScale="149" zoomScaleNormal="120" workbookViewId="0">
      <selection activeCell="H1" sqref="H1"/>
    </sheetView>
  </sheetViews>
  <sheetFormatPr defaultColWidth="12.625" defaultRowHeight="15" customHeight="1"/>
  <cols>
    <col min="1" max="1" width="34.125" customWidth="1"/>
    <col min="2" max="3" width="20.375" customWidth="1"/>
    <col min="4" max="4" width="23.125" customWidth="1"/>
    <col min="5" max="5" width="29.625" customWidth="1"/>
    <col min="6" max="26" width="7.625" customWidth="1"/>
  </cols>
  <sheetData>
    <row r="1" spans="1:26" ht="60" customHeight="1">
      <c r="A1" s="5" t="s">
        <v>3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>
      <c r="A2" s="126"/>
      <c r="B2" s="127"/>
      <c r="C2" s="132" t="s">
        <v>4</v>
      </c>
      <c r="D2" s="139" t="s">
        <v>5</v>
      </c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128"/>
      <c r="B3" s="129"/>
      <c r="C3" s="133"/>
      <c r="D3" s="140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>
      <c r="A4" s="130"/>
      <c r="B4" s="131"/>
      <c r="C4" s="134"/>
      <c r="D4" s="141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>
      <c r="A5" s="9"/>
      <c r="B5" s="9"/>
      <c r="C5" s="9"/>
      <c r="D5" s="8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>
      <c r="A7" s="10"/>
      <c r="B7" s="86" t="s">
        <v>45</v>
      </c>
      <c r="C7" s="84" t="s">
        <v>43</v>
      </c>
      <c r="D7" s="11" t="s">
        <v>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A8" s="12" t="s">
        <v>9</v>
      </c>
      <c r="B8" s="42">
        <v>1</v>
      </c>
      <c r="C8" s="39">
        <f>'3. Increase Charge Out '!C8</f>
        <v>2000000</v>
      </c>
      <c r="D8" s="13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>
      <c r="A9" s="12" t="s">
        <v>10</v>
      </c>
      <c r="B9" s="17">
        <f>'3. Increase Charge Out '!B9</f>
        <v>0.05</v>
      </c>
      <c r="C9" s="40">
        <f>'3. Increase Charge Out '!C9</f>
        <v>100000</v>
      </c>
      <c r="D9" s="1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>
      <c r="A10" s="12" t="s">
        <v>11</v>
      </c>
      <c r="B10" s="17">
        <f>'2. Increase Cost Savings'!B10</f>
        <v>0</v>
      </c>
      <c r="C10" s="40">
        <f>'2. Increase Cost Savings'!C10</f>
        <v>0</v>
      </c>
      <c r="D10" s="18">
        <f>C10/B9</f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>
      <c r="A11" s="19" t="s">
        <v>21</v>
      </c>
      <c r="B11" s="20">
        <f>'3. Increase Charge Out '!B11</f>
        <v>0</v>
      </c>
      <c r="C11" s="43">
        <f>C8*B11</f>
        <v>0</v>
      </c>
      <c r="D11" s="22">
        <f>C11/B9</f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>
      <c r="A13" s="10" t="s">
        <v>7</v>
      </c>
      <c r="B13" s="23">
        <f>B9+B10+B11</f>
        <v>0.05</v>
      </c>
      <c r="C13" s="24">
        <f>B13*C8</f>
        <v>100000</v>
      </c>
      <c r="D13" s="25">
        <f>D11+D10+C8</f>
        <v>2000000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8"/>
      <c r="B14" s="8"/>
      <c r="C14" s="8"/>
      <c r="D14" s="8"/>
      <c r="E14" s="8"/>
      <c r="F14" s="8"/>
      <c r="G14" s="8"/>
      <c r="H14" s="2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138" t="s">
        <v>13</v>
      </c>
      <c r="B16" s="121"/>
      <c r="C16" s="121"/>
      <c r="D16" s="121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8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8"/>
      <c r="B18" s="27"/>
      <c r="C18" s="27"/>
      <c r="D18" s="8"/>
      <c r="E18" s="8"/>
      <c r="F18" s="8"/>
      <c r="G18" s="8"/>
      <c r="H18" s="2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8" t="s">
        <v>15</v>
      </c>
      <c r="B19" s="8"/>
      <c r="C19" s="29">
        <f>(B10)/B9</f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8" t="s">
        <v>16</v>
      </c>
      <c r="B20" s="30"/>
      <c r="C20" s="29">
        <f>B11/B9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8" t="s">
        <v>37</v>
      </c>
      <c r="B21" s="27"/>
      <c r="C21" s="31">
        <f>D11+D10</f>
        <v>0</v>
      </c>
      <c r="D21" s="8" t="s">
        <v>41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 thickBot="1">
      <c r="A22" s="8" t="s">
        <v>35</v>
      </c>
      <c r="B22" s="8"/>
      <c r="C22" s="31">
        <f>C10+C11</f>
        <v>0</v>
      </c>
      <c r="D22" s="8" t="s">
        <v>42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.75" customHeight="1">
      <c r="A23" s="62" t="s">
        <v>26</v>
      </c>
      <c r="B23" s="61">
        <f>C10</f>
        <v>0</v>
      </c>
      <c r="C23" s="63" t="s">
        <v>27</v>
      </c>
      <c r="D23" s="113"/>
      <c r="E23" s="6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8.75">
      <c r="A24" s="64" t="s">
        <v>28</v>
      </c>
      <c r="B24" s="58">
        <f>C11</f>
        <v>0</v>
      </c>
      <c r="C24" s="60" t="s">
        <v>29</v>
      </c>
      <c r="D24" s="71"/>
      <c r="E24" s="70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9.5" thickBot="1">
      <c r="A25" s="66"/>
      <c r="B25" s="67"/>
      <c r="C25" s="68"/>
      <c r="D25" s="114"/>
      <c r="E25" s="6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.75" customHeight="1">
      <c r="A26" s="62" t="s">
        <v>32</v>
      </c>
      <c r="B26" s="61">
        <f>B23/12</f>
        <v>0</v>
      </c>
      <c r="C26" s="63" t="s">
        <v>33</v>
      </c>
      <c r="D26" s="61">
        <f>C8/12</f>
        <v>166666.66666666666</v>
      </c>
      <c r="E26" s="72" t="s">
        <v>38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9.5" customHeight="1" thickBot="1">
      <c r="A27" s="64" t="s">
        <v>34</v>
      </c>
      <c r="B27" s="58">
        <f>B24/12</f>
        <v>0</v>
      </c>
      <c r="C27" s="60" t="s">
        <v>33</v>
      </c>
      <c r="D27" s="58">
        <f>C8/12</f>
        <v>166666.66666666666</v>
      </c>
      <c r="E27" s="115" t="s">
        <v>38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62"/>
      <c r="B28" s="61"/>
      <c r="C28" s="63"/>
      <c r="D28" s="61"/>
      <c r="E28" s="11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8" customHeight="1">
      <c r="A29" s="64" t="s">
        <v>24</v>
      </c>
      <c r="B29" s="58">
        <f>(B23/C8)*1000</f>
        <v>0</v>
      </c>
      <c r="C29" s="60" t="s">
        <v>30</v>
      </c>
      <c r="D29" s="71"/>
      <c r="E29" s="70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thickBot="1">
      <c r="A30" s="66" t="s">
        <v>24</v>
      </c>
      <c r="B30" s="67">
        <f>(B24/C8)*1000</f>
        <v>0</v>
      </c>
      <c r="C30" s="68" t="s">
        <v>31</v>
      </c>
      <c r="D30" s="114"/>
      <c r="E30" s="69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" customHeight="1">
      <c r="A31" s="62"/>
      <c r="B31" s="61"/>
      <c r="C31" s="63"/>
      <c r="D31" s="61"/>
      <c r="E31" s="11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>
      <c r="A32" s="64" t="s">
        <v>24</v>
      </c>
      <c r="B32" s="58">
        <f>B29/10</f>
        <v>0</v>
      </c>
      <c r="C32" s="60" t="s">
        <v>39</v>
      </c>
      <c r="D32" s="71"/>
      <c r="E32" s="70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4" customHeight="1" thickBot="1">
      <c r="A33" s="66" t="s">
        <v>24</v>
      </c>
      <c r="B33" s="67">
        <f>B30/10</f>
        <v>0</v>
      </c>
      <c r="C33" s="68" t="s">
        <v>40</v>
      </c>
      <c r="D33" s="114"/>
      <c r="E33" s="69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0.75" customHeight="1">
      <c r="A34" s="8" t="s">
        <v>19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37"/>
      <c r="B35" s="38"/>
      <c r="C35" s="38"/>
      <c r="D35" s="3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15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15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15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</sheetData>
  <mergeCells count="4">
    <mergeCell ref="A2:B4"/>
    <mergeCell ref="C2:C4"/>
    <mergeCell ref="D2:D4"/>
    <mergeCell ref="A16:D16"/>
  </mergeCells>
  <pageMargins left="0.7" right="0.7" top="0.75" bottom="0.75" header="0" footer="0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001"/>
  <sheetViews>
    <sheetView showGridLines="0" zoomScale="135" zoomScaleNormal="135" workbookViewId="0">
      <selection activeCell="A24" sqref="A24"/>
    </sheetView>
  </sheetViews>
  <sheetFormatPr defaultColWidth="12.625" defaultRowHeight="15" customHeight="1"/>
  <cols>
    <col min="1" max="1" width="55.125" customWidth="1"/>
    <col min="2" max="2" width="10.125" customWidth="1"/>
    <col min="3" max="3" width="3.625" customWidth="1"/>
    <col min="4" max="4" width="19.125" customWidth="1"/>
    <col min="5" max="5" width="18.125" customWidth="1"/>
    <col min="6" max="6" width="22.625" customWidth="1"/>
    <col min="7" max="7" width="18.625" customWidth="1"/>
    <col min="8" max="8" width="22.875" customWidth="1"/>
    <col min="9" max="28" width="7.625" customWidth="1"/>
  </cols>
  <sheetData>
    <row r="1" spans="1:28" ht="60" customHeight="1">
      <c r="A1" s="5" t="s">
        <v>3</v>
      </c>
      <c r="B1" s="98"/>
      <c r="C1" s="98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>
      <c r="A2" s="126"/>
      <c r="B2" s="142"/>
      <c r="C2" s="142"/>
      <c r="D2" s="127"/>
      <c r="E2" s="132" t="s">
        <v>4</v>
      </c>
      <c r="F2" s="139" t="s">
        <v>5</v>
      </c>
      <c r="G2" s="126"/>
      <c r="H2" s="12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>
      <c r="A3" s="128"/>
      <c r="B3" s="125"/>
      <c r="C3" s="125"/>
      <c r="D3" s="129"/>
      <c r="E3" s="133"/>
      <c r="F3" s="140"/>
      <c r="G3" s="128"/>
      <c r="H3" s="129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5.75" thickBot="1">
      <c r="A4" s="130"/>
      <c r="B4" s="143"/>
      <c r="C4" s="143"/>
      <c r="D4" s="131"/>
      <c r="E4" s="134"/>
      <c r="F4" s="140"/>
      <c r="G4" s="133"/>
      <c r="H4" s="13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15.75" thickBot="1">
      <c r="A5" s="9"/>
      <c r="B5" s="9"/>
      <c r="C5" s="9"/>
      <c r="D5" s="9"/>
      <c r="E5" s="9"/>
      <c r="F5" s="111" t="s">
        <v>53</v>
      </c>
      <c r="G5" s="112">
        <v>0.55000000000000004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15.75" thickBot="1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5.75" thickBot="1">
      <c r="A7" s="106"/>
      <c r="B7" s="107"/>
      <c r="C7" s="108"/>
      <c r="D7" s="109" t="s">
        <v>45</v>
      </c>
      <c r="E7" s="84" t="s">
        <v>43</v>
      </c>
      <c r="F7" s="45" t="s">
        <v>46</v>
      </c>
      <c r="G7" s="45" t="s">
        <v>47</v>
      </c>
      <c r="H7" s="45" t="s">
        <v>48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>
      <c r="A8" s="12" t="s">
        <v>9</v>
      </c>
      <c r="B8" s="54"/>
      <c r="C8" s="54"/>
      <c r="D8" s="46">
        <v>1</v>
      </c>
      <c r="E8" s="47">
        <f>'3. Increase Charge Out '!C8</f>
        <v>2000000</v>
      </c>
      <c r="F8" s="47">
        <f t="shared" ref="F8:F9" si="0">E8</f>
        <v>2000000</v>
      </c>
      <c r="G8" s="40">
        <f>F8*(1+G5)</f>
        <v>3100000</v>
      </c>
      <c r="H8" s="48">
        <f>G8</f>
        <v>3100000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>
      <c r="A9" s="12" t="s">
        <v>10</v>
      </c>
      <c r="B9" s="54"/>
      <c r="C9" s="54"/>
      <c r="D9" s="49">
        <f>'3. Increase Charge Out '!B9</f>
        <v>0.05</v>
      </c>
      <c r="E9" s="40">
        <f>'3. Increase Charge Out '!C9</f>
        <v>100000</v>
      </c>
      <c r="F9" s="40">
        <f t="shared" si="0"/>
        <v>100000</v>
      </c>
      <c r="G9" s="40">
        <f>G8*D9</f>
        <v>155000</v>
      </c>
      <c r="H9" s="50">
        <f>H8*D9</f>
        <v>155000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>
      <c r="A10" s="12" t="s">
        <v>11</v>
      </c>
      <c r="B10" s="54"/>
      <c r="C10" s="54"/>
      <c r="D10" s="49">
        <f>'2. Increase Cost Savings'!B10</f>
        <v>0</v>
      </c>
      <c r="E10" s="40" t="s">
        <v>25</v>
      </c>
      <c r="F10" s="40">
        <f>E8*D10</f>
        <v>0</v>
      </c>
      <c r="G10" s="40">
        <f>G8*D10</f>
        <v>0</v>
      </c>
      <c r="H10" s="50">
        <v>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>
      <c r="A11" s="19" t="s">
        <v>21</v>
      </c>
      <c r="B11" s="99"/>
      <c r="C11" s="99"/>
      <c r="D11" s="51">
        <f>'3. Increase Charge Out '!B11</f>
        <v>0</v>
      </c>
      <c r="E11" s="43" t="s">
        <v>25</v>
      </c>
      <c r="F11" s="43">
        <f>E8*D11</f>
        <v>0</v>
      </c>
      <c r="G11" s="43">
        <f>G8*D11</f>
        <v>0</v>
      </c>
      <c r="H11" s="52">
        <v>0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15.75" thickBot="1">
      <c r="A12" s="8"/>
      <c r="B12" s="8"/>
      <c r="C12" s="8"/>
      <c r="D12" s="53"/>
      <c r="E12" s="54"/>
      <c r="F12" s="54"/>
      <c r="G12" s="54"/>
      <c r="H12" s="5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5.75" thickBot="1">
      <c r="A13" s="106" t="s">
        <v>7</v>
      </c>
      <c r="B13" s="107"/>
      <c r="C13" s="108"/>
      <c r="D13" s="78">
        <f>D9+D10+D11</f>
        <v>0.05</v>
      </c>
      <c r="E13" s="56">
        <f>E9</f>
        <v>100000</v>
      </c>
      <c r="F13" s="56">
        <f t="shared" ref="F13:G13" si="1">F9+F10+F11</f>
        <v>100000</v>
      </c>
      <c r="G13" s="56">
        <f t="shared" si="1"/>
        <v>155000</v>
      </c>
      <c r="H13" s="57">
        <f>H9</f>
        <v>155000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>
      <c r="A14" s="8"/>
      <c r="B14" s="8"/>
      <c r="C14" s="8"/>
      <c r="D14" s="8"/>
      <c r="E14" s="8"/>
      <c r="F14" s="8"/>
      <c r="G14" s="8"/>
      <c r="H14" s="8"/>
      <c r="I14" s="8"/>
      <c r="J14" s="26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>
      <c r="A15" s="8"/>
      <c r="B15" s="8"/>
      <c r="C15" s="8"/>
      <c r="D15" s="8"/>
      <c r="E15" s="2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>
      <c r="A16" s="138"/>
      <c r="B16" s="138"/>
      <c r="C16" s="138"/>
      <c r="D16" s="121"/>
      <c r="E16" s="121"/>
      <c r="F16" s="12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>
      <c r="A18" s="8" t="s">
        <v>61</v>
      </c>
      <c r="B18" s="8"/>
      <c r="C18" s="8"/>
      <c r="D18" s="8"/>
      <c r="E18" s="29">
        <f>(D10)/D9</f>
        <v>0</v>
      </c>
      <c r="F18" s="8"/>
      <c r="G18" s="8"/>
      <c r="H18" s="8"/>
      <c r="I18" s="8"/>
      <c r="J18" s="2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>
      <c r="A19" s="8" t="s">
        <v>16</v>
      </c>
      <c r="B19" s="8"/>
      <c r="C19" s="8"/>
      <c r="D19" s="30"/>
      <c r="E19" s="29">
        <f>D11/D9</f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>
      <c r="A20" s="8" t="s">
        <v>60</v>
      </c>
      <c r="B20" s="8"/>
      <c r="C20" s="8"/>
      <c r="D20" s="30"/>
      <c r="E20" s="29">
        <f>E19+E18</f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15.75" customHeight="1">
      <c r="A21" s="8" t="s">
        <v>37</v>
      </c>
      <c r="B21" s="8"/>
      <c r="C21" s="8"/>
      <c r="D21" s="27"/>
      <c r="E21" s="31">
        <f>(F13/D9)-E8</f>
        <v>0</v>
      </c>
      <c r="F21" s="28" t="s">
        <v>49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15.75" customHeight="1" thickBot="1">
      <c r="A22" s="8"/>
      <c r="B22" s="8"/>
      <c r="C22" s="8"/>
      <c r="D22" s="27"/>
      <c r="E22" s="31"/>
      <c r="F22" s="2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15.75" customHeight="1" thickBot="1">
      <c r="A23" s="106" t="s">
        <v>59</v>
      </c>
      <c r="B23" s="107"/>
      <c r="C23" s="107"/>
      <c r="D23" s="107"/>
      <c r="E23" s="107"/>
      <c r="F23" s="107"/>
      <c r="G23" s="107"/>
      <c r="H23" s="10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15.75" customHeight="1">
      <c r="A24" s="101" t="s">
        <v>36</v>
      </c>
      <c r="B24" s="101"/>
      <c r="C24" s="101"/>
      <c r="D24" s="103">
        <f>E8</f>
        <v>2000000</v>
      </c>
      <c r="E24" s="101"/>
      <c r="F24" s="101"/>
      <c r="G24" s="102"/>
      <c r="H24" s="59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15.75" customHeight="1">
      <c r="A25" s="101" t="s">
        <v>52</v>
      </c>
      <c r="B25" s="101"/>
      <c r="C25" s="101"/>
      <c r="D25" s="103">
        <f>F13/D9</f>
        <v>2000000</v>
      </c>
      <c r="E25" s="101" t="s">
        <v>57</v>
      </c>
      <c r="F25" s="102"/>
      <c r="G25" s="102"/>
      <c r="H25" s="59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24.75" customHeight="1">
      <c r="A26" s="101" t="s">
        <v>50</v>
      </c>
      <c r="B26" s="110">
        <f>G5</f>
        <v>0.55000000000000004</v>
      </c>
      <c r="C26" s="105" t="s">
        <v>51</v>
      </c>
      <c r="D26" s="103">
        <f>G8</f>
        <v>3100000</v>
      </c>
      <c r="E26" s="101" t="s">
        <v>62</v>
      </c>
      <c r="F26" s="102"/>
      <c r="G26" s="103">
        <f>G13</f>
        <v>155000</v>
      </c>
      <c r="H26" s="101" t="s">
        <v>63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15.75" customHeight="1">
      <c r="A27" s="101" t="s">
        <v>58</v>
      </c>
      <c r="B27" s="101"/>
      <c r="C27" s="101"/>
      <c r="D27" s="103">
        <f>G13/D9</f>
        <v>3100000</v>
      </c>
      <c r="E27" s="101" t="s">
        <v>64</v>
      </c>
      <c r="F27" s="102"/>
      <c r="G27" s="103">
        <f>G13</f>
        <v>155000</v>
      </c>
      <c r="H27" s="101" t="s">
        <v>63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15.75" customHeight="1">
      <c r="A28" s="101" t="s">
        <v>54</v>
      </c>
      <c r="B28" s="104">
        <f>G13/E13</f>
        <v>1.55</v>
      </c>
      <c r="C28" s="105" t="s">
        <v>55</v>
      </c>
      <c r="D28" s="103">
        <f>G13-E13</f>
        <v>55000</v>
      </c>
      <c r="E28" s="101" t="s">
        <v>56</v>
      </c>
      <c r="F28" s="102"/>
      <c r="G28" s="103"/>
      <c r="H28" s="59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15.75" customHeight="1">
      <c r="A30" s="44"/>
      <c r="B30" s="100"/>
      <c r="C30" s="10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24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15.75" hidden="1" customHeight="1">
      <c r="A33" s="8" t="s">
        <v>19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15.75" customHeight="1">
      <c r="A34" s="37" t="s">
        <v>20</v>
      </c>
      <c r="B34" s="37"/>
      <c r="C34" s="37"/>
      <c r="D34" s="38"/>
      <c r="E34" s="38"/>
      <c r="F34" s="3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spans="1:28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spans="1:28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spans="1:28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spans="1:28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spans="1:28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spans="1:28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spans="1:28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spans="1:28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spans="1:28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spans="1:2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spans="1:28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spans="1:28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spans="1:28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spans="1:28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spans="1:28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spans="1:28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spans="1:28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spans="1:28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spans="1:28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spans="1:2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spans="1:28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spans="1:28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  <row r="1001" spans="1:28" ht="15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</row>
  </sheetData>
  <mergeCells count="5">
    <mergeCell ref="A2:D4"/>
    <mergeCell ref="E2:E4"/>
    <mergeCell ref="F2:F4"/>
    <mergeCell ref="G2:H4"/>
    <mergeCell ref="A16:F16"/>
  </mergeCells>
  <hyperlinks>
    <hyperlink ref="A34" r:id="rId1" xr:uid="{00000000-0004-0000-0500-000000000000}"/>
  </hyperlinks>
  <pageMargins left="0.7" right="0.7" top="0.75" bottom="0.75" header="0" footer="0"/>
  <pageSetup orientation="landscape"/>
  <ignoredErrors>
    <ignoredError sqref="G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1. Current Net Profit</vt:lpstr>
      <vt:lpstr>2. Increase Cost Savings</vt:lpstr>
      <vt:lpstr>3. Increase Charge Out </vt:lpstr>
      <vt:lpstr>Top and Bottom Line Analysis</vt:lpstr>
      <vt:lpstr>Volume Impact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rzesnoski</dc:creator>
  <cp:lastModifiedBy>Kristin Fernandez</cp:lastModifiedBy>
  <dcterms:created xsi:type="dcterms:W3CDTF">2021-02-02T17:20:58Z</dcterms:created>
  <dcterms:modified xsi:type="dcterms:W3CDTF">2024-01-25T15:02:27Z</dcterms:modified>
</cp:coreProperties>
</file>